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J:\TEMP\2018\FHFA\2018_FHFA net gain guidance_03.13.18\"/>
    </mc:Choice>
  </mc:AlternateContent>
  <workbookProtection workbookAlgorithmName="SHA-512" workbookHashValue="KA0U4jWxpkohxKku1RrpeV0Hk6StRUCeXE7zUwXk7pXsJL8H3szux3CpY7AB514Qsq9j2PSYQzdRq87fGZ14jg==" workbookSaltValue="/OpYbC1WnJQIpAyaId6foQ==" workbookSpinCount="100000" lockStructure="1"/>
  <bookViews>
    <workbookView xWindow="120" yWindow="315" windowWidth="15180" windowHeight="8640"/>
  </bookViews>
  <sheets>
    <sheet name="Workbook Instructions and Notes" sheetId="3" r:id="rId1"/>
    <sheet name="Subsidy Repayment Calculator" sheetId="1" r:id="rId2"/>
  </sheets>
  <definedNames>
    <definedName name="_xlnm.Print_Area" localSheetId="0">'Workbook Instructions and Notes'!$A$1:$C$30</definedName>
    <definedName name="_xlnm.Print_Area">#REF!</definedName>
    <definedName name="PRINT_AREA_MI" localSheetId="0">#REF!</definedName>
    <definedName name="PRINT_AREA_MI">#REF!</definedName>
  </definedNames>
  <calcPr calcId="171027"/>
</workbook>
</file>

<file path=xl/calcChain.xml><?xml version="1.0" encoding="utf-8"?>
<calcChain xmlns="http://schemas.openxmlformats.org/spreadsheetml/2006/main">
  <c r="B29" i="1" l="1"/>
  <c r="A7" i="1"/>
  <c r="A6" i="1"/>
  <c r="A26" i="1"/>
  <c r="A25" i="1"/>
  <c r="A3" i="1"/>
  <c r="D26" i="3"/>
  <c r="E26" i="3" s="1"/>
  <c r="D25" i="3"/>
  <c r="E25" i="3" s="1"/>
  <c r="B20" i="1" l="1"/>
  <c r="B21" i="1" s="1"/>
  <c r="C21" i="1" s="1"/>
  <c r="D21" i="1" s="1"/>
  <c r="B22" i="1" s="1"/>
  <c r="B31" i="1" s="1"/>
  <c r="C20" i="1" l="1"/>
  <c r="D20" i="1" s="1"/>
</calcChain>
</file>

<file path=xl/sharedStrings.xml><?xml version="1.0" encoding="utf-8"?>
<sst xmlns="http://schemas.openxmlformats.org/spreadsheetml/2006/main" count="64" uniqueCount="58">
  <si>
    <t>Refinance without Subordination</t>
  </si>
  <si>
    <t>III. Borrower Information</t>
  </si>
  <si>
    <t>Original Borrower Name</t>
  </si>
  <si>
    <t>Property Street Address</t>
  </si>
  <si>
    <t>Property City, State, Zip</t>
  </si>
  <si>
    <t>IV. Repayment Calculation</t>
  </si>
  <si>
    <t>Original Loan Closing Date</t>
  </si>
  <si>
    <t>Anticipated New Loan Closing Date</t>
  </si>
  <si>
    <t>Days AHP Used</t>
  </si>
  <si>
    <t>Days AHP Not Used</t>
  </si>
  <si>
    <t>Member Name</t>
  </si>
  <si>
    <t>Prepared By</t>
  </si>
  <si>
    <t>Email Address</t>
  </si>
  <si>
    <t>Telephone Number</t>
  </si>
  <si>
    <t>Date</t>
  </si>
  <si>
    <t>Subsidy Amount Disbursed to Borrower</t>
  </si>
  <si>
    <t xml:space="preserve">                Version 1.4 Updated 4/23/18</t>
  </si>
  <si>
    <t>Pro-rata Amount Owed</t>
  </si>
  <si>
    <t>V. Net Gain Calculation</t>
  </si>
  <si>
    <t>Less Original Purchase Price and Closing Costs</t>
  </si>
  <si>
    <t>Less Substantive Improvements Made During Retention Period</t>
  </si>
  <si>
    <t>Net Gain</t>
  </si>
  <si>
    <t>Preparer Information</t>
  </si>
  <si>
    <t xml:space="preserve">VI. Amount to be Repaid </t>
  </si>
  <si>
    <t>II. Transaction Type (select one)</t>
  </si>
  <si>
    <t xml:space="preserve">with Subsidy Repayment        </t>
  </si>
  <si>
    <t>AHP Notice of Resale/Refinance</t>
  </si>
  <si>
    <t xml:space="preserve"> with Subsidy Repayment        </t>
  </si>
  <si>
    <t>General Instructions and Notes</t>
  </si>
  <si>
    <t>WISH/IDEA</t>
  </si>
  <si>
    <t>AHP Competitive</t>
  </si>
  <si>
    <t>3.</t>
  </si>
  <si>
    <t>1.</t>
  </si>
  <si>
    <t>2.</t>
  </si>
  <si>
    <t>4.</t>
  </si>
  <si>
    <t>5.</t>
  </si>
  <si>
    <t xml:space="preserve">The Federal Home Loan Bank of San Francisco (FHLBSF) and Member must be given notice of any disposition of the property such as sale, refinancing, foreclosure, or deed in lieu during the 5-year retention period. </t>
  </si>
  <si>
    <t xml:space="preserve">In accordance with the Affordable Housing Program (AHP) regulations § 1291.8 and § 1291.9(a)(7), which governs the competitive AHP and the homeownership set-aside programs (WISH and IDEA), assisted units are subject to deed restrictions or other recorded, legally enforceable retention agreements or mechanisms (Retention Agreement). </t>
  </si>
  <si>
    <t>Upon refinance of the assisted unit during the retention period, a pro-rated amount of the subsidy must be repaid to the FHLBSF if: a) the retention agreement is not resubordinated by the homeowner and b) if there is a net gain realized upon the refinance.</t>
  </si>
  <si>
    <t>In case of foreclosure or deed in lieu during the retention period, the obligation to repay the subsidy terminates.</t>
  </si>
  <si>
    <t>Select the applicable program from one of the Project Type options.</t>
  </si>
  <si>
    <t>Completing the Worksheet</t>
  </si>
  <si>
    <t>Provide information in all unshaded and unprotected cells.</t>
  </si>
  <si>
    <t>Select the applicable event type from one of the Transaction Type options.</t>
  </si>
  <si>
    <t>I. Project Type (select one)</t>
  </si>
  <si>
    <t>6.</t>
  </si>
  <si>
    <t>7.</t>
  </si>
  <si>
    <t>8.</t>
  </si>
  <si>
    <t>A completed copy of the worksheet along with a notice must be submitted to the FHLBSF.</t>
  </si>
  <si>
    <t>9.</t>
  </si>
  <si>
    <t>ABA Routing #121000701
FHLBSF
For Credit Account: 0349008-496
Attn: Community Investment Department
Re: [AHP Project #] or [WISH or IDEA Reservation #]</t>
  </si>
  <si>
    <t>All repayments must be remitted to the Bank via wire transfer per the following:</t>
  </si>
  <si>
    <t>The worksheet is designed to be completed electronically as formulas are built-in. Make sure Excel is set to "automatic calculation" (Tools/Options/Calculation/Automatic). Shaded cells are protected.</t>
  </si>
  <si>
    <t>Complete the worksheet to determine if there is a repayment required as a result of a net gain after a sale without assumption of the retention agreement or a refinance without resubordination of the retention agreement.</t>
  </si>
  <si>
    <t>The "Amount to be Repaid" indicates the required repayment due to the FHLBSF.</t>
  </si>
  <si>
    <t>Under "Resale without Assumption" events, seller paid closing costs includes seller concessions to buyer.</t>
  </si>
  <si>
    <t>Resale</t>
  </si>
  <si>
    <t>Upon sale of the assisted unit during the retention period, a pro-rated amount of the subsidy must be repaid to the FHLBSF if: a) the home is not sold to an income eligible buyer and b) if there is a net gain realized upon the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</si>
</sst>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quot;$&quot;#,##0.00"/>
    <numFmt numFmtId="165" formatCode="_(&quot;$&quot;* #,##0_);_(&quot;$&quot;* \(#,##0\);_(&quot;$&quot;* &quot;-&quot;??_);_(@_)"/>
  </numFmts>
  <fonts count="15" x14ac:knownFonts="1">
    <font>
      <sz val="10"/>
      <name val="Arial"/>
    </font>
    <font>
      <sz val="10"/>
      <name val="Arial"/>
      <family val="2"/>
    </font>
    <font>
      <sz val="8"/>
      <name val="Arial"/>
      <family val="2"/>
    </font>
    <font>
      <b/>
      <sz val="16"/>
      <name val="Arial"/>
      <family val="2"/>
    </font>
    <font>
      <b/>
      <sz val="14"/>
      <name val="Arial"/>
      <family val="2"/>
    </font>
    <font>
      <sz val="14"/>
      <name val="Arial"/>
      <family val="2"/>
    </font>
    <font>
      <sz val="12"/>
      <name val="Arial"/>
      <family val="2"/>
    </font>
    <font>
      <i/>
      <sz val="9"/>
      <name val="Arial"/>
      <family val="2"/>
    </font>
    <font>
      <b/>
      <sz val="10"/>
      <name val="Arial"/>
      <family val="2"/>
    </font>
    <font>
      <sz val="10"/>
      <name val="Arial"/>
      <family val="2"/>
    </font>
    <font>
      <sz val="10"/>
      <name val="Arial"/>
      <family val="2"/>
    </font>
    <font>
      <b/>
      <sz val="9"/>
      <name val="Arial"/>
      <family val="2"/>
    </font>
    <font>
      <b/>
      <sz val="10"/>
      <color theme="0"/>
      <name val="Arial"/>
      <family val="2"/>
    </font>
    <font>
      <sz val="10"/>
      <name val="Arial Narrow"/>
      <family val="2"/>
    </font>
    <font>
      <sz val="10"/>
      <color rgb="FF000000"/>
      <name val="Arial"/>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bgColor indexed="64"/>
      </patternFill>
    </fill>
    <fill>
      <patternFill patternType="solid">
        <fgColor rgb="FFFFFFFF"/>
        <bgColor rgb="FF000000"/>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2">
    <xf numFmtId="0" fontId="0" fillId="0" borderId="0"/>
    <xf numFmtId="44" fontId="10" fillId="0" borderId="0" applyFont="0" applyFill="0" applyBorder="0" applyAlignment="0" applyProtection="0"/>
  </cellStyleXfs>
  <cellXfs count="99">
    <xf numFmtId="0" fontId="0" fillId="0" borderId="0" xfId="0"/>
    <xf numFmtId="0" fontId="0" fillId="0" borderId="1" xfId="0" applyBorder="1" applyAlignment="1">
      <alignment wrapText="1"/>
    </xf>
    <xf numFmtId="0" fontId="0" fillId="0" borderId="0" xfId="0" applyBorder="1" applyAlignment="1">
      <alignment wrapText="1"/>
    </xf>
    <xf numFmtId="0" fontId="0" fillId="0" borderId="0" xfId="0" applyBorder="1" applyAlignment="1" applyProtection="1">
      <alignment wrapText="1"/>
    </xf>
    <xf numFmtId="0" fontId="3" fillId="0" borderId="0" xfId="0" applyFont="1" applyBorder="1" applyAlignment="1" applyProtection="1"/>
    <xf numFmtId="0" fontId="0" fillId="0" borderId="0" xfId="0" applyAlignment="1" applyProtection="1">
      <alignment wrapText="1"/>
    </xf>
    <xf numFmtId="1" fontId="3" fillId="0" borderId="0" xfId="0" applyNumberFormat="1" applyFont="1" applyBorder="1" applyAlignment="1" applyProtection="1"/>
    <xf numFmtId="0" fontId="5" fillId="0" borderId="0" xfId="0" applyFont="1" applyAlignment="1" applyProtection="1">
      <alignment horizontal="center" vertical="center" wrapText="1"/>
    </xf>
    <xf numFmtId="0" fontId="5" fillId="0" borderId="0" xfId="0" applyFont="1" applyFill="1" applyAlignment="1" applyProtection="1">
      <alignment horizontal="center" vertical="center" wrapText="1"/>
    </xf>
    <xf numFmtId="0" fontId="6" fillId="0" borderId="0" xfId="0" applyFont="1" applyAlignment="1" applyProtection="1">
      <alignment wrapText="1"/>
    </xf>
    <xf numFmtId="0" fontId="1" fillId="2" borderId="2" xfId="0" applyFont="1" applyFill="1" applyBorder="1"/>
    <xf numFmtId="0" fontId="0" fillId="0" borderId="0" xfId="0" applyBorder="1"/>
    <xf numFmtId="0" fontId="2" fillId="0" borderId="0" xfId="0" applyFont="1" applyBorder="1"/>
    <xf numFmtId="0" fontId="1" fillId="2" borderId="2" xfId="0" applyFont="1" applyFill="1" applyBorder="1" applyAlignment="1">
      <alignment horizontal="left"/>
    </xf>
    <xf numFmtId="0" fontId="1" fillId="2" borderId="4" xfId="0" applyFont="1" applyFill="1" applyBorder="1" applyAlignment="1">
      <alignment horizontal="left"/>
    </xf>
    <xf numFmtId="0" fontId="0" fillId="3" borderId="5" xfId="0" applyFill="1" applyBorder="1"/>
    <xf numFmtId="0" fontId="0" fillId="3" borderId="6" xfId="0" applyFill="1" applyBorder="1"/>
    <xf numFmtId="0" fontId="1" fillId="2" borderId="4" xfId="0" applyFont="1" applyFill="1" applyBorder="1"/>
    <xf numFmtId="0" fontId="1" fillId="2" borderId="7" xfId="0" applyFont="1" applyFill="1" applyBorder="1"/>
    <xf numFmtId="0" fontId="2" fillId="0" borderId="0" xfId="0" applyFont="1"/>
    <xf numFmtId="0" fontId="7" fillId="0" borderId="0" xfId="0" applyFont="1" applyFill="1" applyBorder="1"/>
    <xf numFmtId="0" fontId="9" fillId="2" borderId="2" xfId="0" applyFont="1" applyFill="1" applyBorder="1" applyAlignment="1">
      <alignment horizontal="left"/>
    </xf>
    <xf numFmtId="0" fontId="8" fillId="2" borderId="2" xfId="0" applyFont="1" applyFill="1" applyBorder="1" applyAlignment="1">
      <alignment wrapText="1"/>
    </xf>
    <xf numFmtId="0" fontId="0" fillId="3" borderId="0" xfId="0" applyFill="1" applyBorder="1"/>
    <xf numFmtId="0" fontId="0" fillId="0" borderId="0" xfId="0" applyFill="1" applyBorder="1" applyAlignment="1">
      <alignment horizontal="left"/>
    </xf>
    <xf numFmtId="164" fontId="8" fillId="0" borderId="0" xfId="0" applyNumberFormat="1" applyFont="1" applyFill="1" applyBorder="1" applyAlignment="1">
      <alignment horizontal="left"/>
    </xf>
    <xf numFmtId="0" fontId="8" fillId="2" borderId="2" xfId="0" applyFont="1" applyFill="1" applyBorder="1" applyAlignment="1">
      <alignment horizontal="left"/>
    </xf>
    <xf numFmtId="0" fontId="8" fillId="2" borderId="2" xfId="0" applyFont="1" applyFill="1" applyBorder="1" applyAlignment="1">
      <alignment horizontal="left"/>
    </xf>
    <xf numFmtId="0" fontId="1" fillId="2" borderId="2" xfId="0" applyFont="1" applyFill="1" applyBorder="1" applyAlignment="1">
      <alignment horizontal="left" indent="1"/>
    </xf>
    <xf numFmtId="0" fontId="8" fillId="4" borderId="3" xfId="0" applyFont="1" applyFill="1" applyBorder="1"/>
    <xf numFmtId="0" fontId="0" fillId="0" borderId="0" xfId="0" applyFill="1" applyBorder="1" applyAlignment="1" applyProtection="1">
      <alignment horizontal="left"/>
      <protection locked="0"/>
    </xf>
    <xf numFmtId="4" fontId="0" fillId="0" borderId="0" xfId="0" applyNumberFormat="1" applyFill="1" applyBorder="1" applyAlignment="1" applyProtection="1">
      <alignment horizontal="left"/>
      <protection locked="0"/>
    </xf>
    <xf numFmtId="0" fontId="1" fillId="0" borderId="0" xfId="0" applyFont="1" applyFill="1" applyBorder="1" applyAlignment="1">
      <alignment horizontal="left"/>
    </xf>
    <xf numFmtId="164" fontId="8" fillId="0" borderId="0" xfId="0" applyNumberFormat="1" applyFont="1" applyFill="1" applyBorder="1" applyAlignment="1" applyProtection="1">
      <alignment horizontal="left"/>
      <protection locked="0"/>
    </xf>
    <xf numFmtId="0" fontId="1" fillId="0" borderId="0" xfId="0" applyFont="1" applyFill="1" applyBorder="1"/>
    <xf numFmtId="0" fontId="0" fillId="0" borderId="0" xfId="0" applyFill="1" applyBorder="1"/>
    <xf numFmtId="0" fontId="2" fillId="0" borderId="0" xfId="0" applyFont="1" applyFill="1" applyBorder="1"/>
    <xf numFmtId="0" fontId="9" fillId="0" borderId="0" xfId="0" applyFont="1" applyFill="1" applyBorder="1" applyAlignment="1">
      <alignment horizontal="left"/>
    </xf>
    <xf numFmtId="164" fontId="1" fillId="0" borderId="0" xfId="1" applyNumberFormat="1" applyFont="1" applyFill="1" applyBorder="1" applyAlignment="1">
      <alignment horizontal="left"/>
    </xf>
    <xf numFmtId="0" fontId="1" fillId="0" borderId="0" xfId="0" applyFont="1" applyFill="1" applyBorder="1" applyAlignment="1">
      <alignment horizontal="left" indent="1"/>
    </xf>
    <xf numFmtId="0" fontId="8" fillId="0" borderId="0" xfId="0" applyFont="1" applyFill="1" applyBorder="1" applyAlignment="1">
      <alignment horizontal="left"/>
    </xf>
    <xf numFmtId="0" fontId="8" fillId="0" borderId="0" xfId="0" applyFont="1" applyFill="1" applyBorder="1"/>
    <xf numFmtId="164" fontId="8" fillId="0" borderId="0" xfId="0" applyNumberFormat="1" applyFont="1" applyFill="1" applyBorder="1"/>
    <xf numFmtId="0" fontId="1" fillId="0" borderId="0" xfId="0" applyFont="1"/>
    <xf numFmtId="0" fontId="0" fillId="3" borderId="11" xfId="0" applyFill="1" applyBorder="1"/>
    <xf numFmtId="14" fontId="0" fillId="0" borderId="3" xfId="0" applyNumberFormat="1" applyFill="1" applyBorder="1" applyAlignment="1" applyProtection="1">
      <alignment horizontal="right"/>
      <protection locked="0"/>
    </xf>
    <xf numFmtId="0" fontId="1" fillId="2" borderId="10" xfId="0" applyFont="1" applyFill="1" applyBorder="1" applyAlignment="1">
      <alignment horizontal="right"/>
    </xf>
    <xf numFmtId="42" fontId="8" fillId="2" borderId="3" xfId="1" applyNumberFormat="1" applyFont="1" applyFill="1" applyBorder="1" applyAlignment="1">
      <alignment horizontal="left"/>
    </xf>
    <xf numFmtId="165" fontId="1" fillId="0" borderId="3" xfId="1" applyNumberFormat="1" applyFont="1" applyFill="1" applyBorder="1" applyAlignment="1" applyProtection="1">
      <alignment horizontal="left"/>
      <protection locked="0"/>
    </xf>
    <xf numFmtId="165" fontId="8" fillId="2" borderId="3" xfId="1" applyNumberFormat="1" applyFont="1" applyFill="1" applyBorder="1" applyAlignment="1">
      <alignment horizontal="left"/>
    </xf>
    <xf numFmtId="165" fontId="8" fillId="4" borderId="3" xfId="0" applyNumberFormat="1" applyFont="1" applyFill="1" applyBorder="1" applyAlignment="1">
      <alignment horizontal="left"/>
    </xf>
    <xf numFmtId="0" fontId="8" fillId="0" borderId="3" xfId="0" applyFont="1" applyFill="1" applyBorder="1" applyAlignment="1" applyProtection="1">
      <alignment horizontal="right" wrapText="1"/>
      <protection locked="0"/>
    </xf>
    <xf numFmtId="0" fontId="1" fillId="0" borderId="3" xfId="0" applyFont="1" applyFill="1" applyBorder="1" applyAlignment="1" applyProtection="1">
      <alignment horizontal="right" wrapText="1"/>
      <protection locked="0"/>
    </xf>
    <xf numFmtId="0" fontId="1" fillId="0" borderId="3" xfId="0" applyFont="1" applyFill="1" applyBorder="1" applyAlignment="1" applyProtection="1">
      <alignment horizontal="right"/>
      <protection locked="0"/>
    </xf>
    <xf numFmtId="0" fontId="13" fillId="6" borderId="0" xfId="0" applyFont="1" applyFill="1" applyAlignment="1" applyProtection="1">
      <alignment vertical="center" wrapText="1"/>
      <protection hidden="1"/>
    </xf>
    <xf numFmtId="0" fontId="14" fillId="7" borderId="0" xfId="0" applyFont="1" applyFill="1" applyBorder="1" applyAlignment="1" applyProtection="1">
      <alignment horizontal="left" vertical="center" wrapText="1"/>
      <protection hidden="1"/>
    </xf>
    <xf numFmtId="0" fontId="14" fillId="7" borderId="0" xfId="0" applyFont="1" applyFill="1" applyBorder="1" applyAlignment="1" applyProtection="1">
      <alignment vertical="center" wrapText="1"/>
      <protection hidden="1"/>
    </xf>
    <xf numFmtId="0" fontId="0" fillId="0" borderId="0" xfId="0" applyAlignment="1">
      <alignment vertical="top"/>
    </xf>
    <xf numFmtId="0" fontId="0" fillId="0" borderId="0" xfId="0" applyAlignment="1">
      <alignment horizontal="center" vertical="top"/>
    </xf>
    <xf numFmtId="0" fontId="0" fillId="0" borderId="0" xfId="0" applyAlignment="1">
      <alignment vertical="center"/>
    </xf>
    <xf numFmtId="0" fontId="0" fillId="0" borderId="0" xfId="0" applyAlignment="1">
      <alignment horizontal="left"/>
    </xf>
    <xf numFmtId="0" fontId="1" fillId="0" borderId="0" xfId="0" applyFont="1" applyFill="1" applyBorder="1" applyAlignment="1">
      <alignment vertical="top"/>
    </xf>
    <xf numFmtId="0" fontId="0" fillId="0" borderId="0" xfId="0" applyAlignment="1" applyProtection="1">
      <alignment horizontal="center" vertical="top"/>
    </xf>
    <xf numFmtId="0" fontId="0" fillId="0" borderId="0" xfId="0" applyProtection="1"/>
    <xf numFmtId="49" fontId="1" fillId="0" borderId="0" xfId="0" applyNumberFormat="1" applyFont="1" applyAlignment="1" applyProtection="1">
      <alignment horizontal="center" vertical="top"/>
    </xf>
    <xf numFmtId="0" fontId="1" fillId="0" borderId="0" xfId="0" applyFont="1" applyAlignment="1" applyProtection="1">
      <alignment horizontal="left" vertical="top"/>
    </xf>
    <xf numFmtId="0" fontId="0" fillId="0" borderId="0" xfId="0" applyAlignment="1" applyProtection="1">
      <alignment horizontal="left" vertical="top"/>
    </xf>
    <xf numFmtId="0" fontId="1"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1" fillId="0" borderId="0" xfId="0" applyFont="1" applyFill="1" applyBorder="1" applyProtection="1"/>
    <xf numFmtId="0" fontId="2" fillId="0" borderId="0" xfId="0" applyFont="1" applyFill="1" applyBorder="1" applyProtection="1"/>
    <xf numFmtId="49" fontId="1" fillId="0" borderId="0" xfId="0" applyNumberFormat="1" applyFont="1" applyBorder="1" applyAlignment="1" applyProtection="1">
      <alignment horizontal="center" vertical="top"/>
    </xf>
    <xf numFmtId="14" fontId="1" fillId="0" borderId="3" xfId="0" applyNumberFormat="1" applyFont="1" applyFill="1" applyBorder="1" applyAlignment="1" applyProtection="1">
      <alignment horizontal="right"/>
      <protection locked="0"/>
    </xf>
    <xf numFmtId="165" fontId="1" fillId="0" borderId="3" xfId="1" applyNumberFormat="1" applyFont="1" applyFill="1" applyBorder="1" applyAlignment="1" applyProtection="1">
      <alignment horizontal="right"/>
      <protection locked="0"/>
    </xf>
    <xf numFmtId="0" fontId="4" fillId="0" borderId="0" xfId="0" applyFont="1" applyAlignment="1" applyProtection="1">
      <alignment horizontal="right"/>
    </xf>
    <xf numFmtId="0" fontId="4" fillId="0" borderId="0" xfId="0" applyFont="1" applyBorder="1" applyAlignment="1" applyProtection="1">
      <alignment horizontal="right" wrapText="1"/>
    </xf>
    <xf numFmtId="1" fontId="11" fillId="0" borderId="0" xfId="0" applyNumberFormat="1" applyFont="1" applyBorder="1" applyAlignment="1" applyProtection="1">
      <alignment horizontal="right" wrapText="1"/>
    </xf>
    <xf numFmtId="0" fontId="12" fillId="5" borderId="0" xfId="0" applyFont="1" applyFill="1" applyAlignment="1" applyProtection="1">
      <alignment horizontal="left" vertical="center" wrapText="1"/>
    </xf>
    <xf numFmtId="0" fontId="14" fillId="7"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2" fillId="5"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xf>
    <xf numFmtId="0" fontId="8" fillId="0" borderId="0" xfId="0" applyFont="1" applyFill="1" applyBorder="1" applyAlignment="1">
      <alignment wrapText="1"/>
    </xf>
    <xf numFmtId="0" fontId="1" fillId="0" borderId="0" xfId="0" applyFont="1" applyFill="1" applyBorder="1" applyAlignment="1" applyProtection="1">
      <alignment horizontal="left" vertical="top" wrapText="1"/>
    </xf>
    <xf numFmtId="0" fontId="1" fillId="6" borderId="0" xfId="0" applyFont="1" applyFill="1" applyAlignment="1" applyProtection="1">
      <alignment horizontal="left" vertical="top" wrapText="1"/>
    </xf>
    <xf numFmtId="0" fontId="1" fillId="0" borderId="0" xfId="0" applyFont="1" applyAlignment="1" applyProtection="1">
      <alignment horizontal="left" vertical="top"/>
    </xf>
    <xf numFmtId="0" fontId="1" fillId="0" borderId="0" xfId="0" applyFont="1" applyFill="1" applyBorder="1" applyAlignment="1" applyProtection="1">
      <alignment horizontal="left" wrapText="1"/>
    </xf>
    <xf numFmtId="0" fontId="8" fillId="0" borderId="0" xfId="0" applyFont="1" applyFill="1" applyBorder="1" applyAlignment="1">
      <alignment horizontal="left"/>
    </xf>
    <xf numFmtId="0" fontId="4" fillId="0" borderId="0" xfId="0" applyFont="1" applyBorder="1" applyAlignment="1">
      <alignment horizontal="right" wrapText="1"/>
    </xf>
    <xf numFmtId="0" fontId="4" fillId="0" borderId="0" xfId="0" applyFont="1" applyAlignment="1">
      <alignment horizontal="right"/>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8" fillId="2" borderId="2" xfId="0" applyFont="1" applyFill="1" applyBorder="1" applyAlignment="1">
      <alignment wrapText="1"/>
    </xf>
    <xf numFmtId="0" fontId="8" fillId="2" borderId="8" xfId="0" applyFont="1" applyFill="1" applyBorder="1" applyAlignment="1">
      <alignment wrapText="1"/>
    </xf>
    <xf numFmtId="0" fontId="8" fillId="2" borderId="4" xfId="0" applyFont="1" applyFill="1" applyBorder="1" applyAlignment="1">
      <alignment wrapText="1"/>
    </xf>
    <xf numFmtId="0" fontId="8" fillId="2" borderId="9" xfId="0" applyFont="1" applyFill="1" applyBorder="1" applyAlignment="1">
      <alignment wrapText="1"/>
    </xf>
    <xf numFmtId="0" fontId="8" fillId="2" borderId="2" xfId="0" applyFont="1" applyFill="1" applyBorder="1" applyAlignment="1">
      <alignment horizontal="left"/>
    </xf>
    <xf numFmtId="0" fontId="8" fillId="2" borderId="9" xfId="0" applyFont="1" applyFill="1" applyBorder="1" applyAlignment="1">
      <alignment horizontal="left"/>
    </xf>
    <xf numFmtId="0" fontId="1" fillId="0" borderId="0" xfId="0" applyFont="1" applyAlignment="1" applyProtection="1">
      <alignment horizontal="left" vertical="center" wrapText="1"/>
    </xf>
  </cellXfs>
  <cellStyles count="2">
    <cellStyle name="Currency" xfId="1" builtinId="4"/>
    <cellStyle name="Normal" xfId="0" builtinId="0"/>
  </cellStyles>
  <dxfs count="4">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142875</xdr:rowOff>
    </xdr:from>
    <xdr:to>
      <xdr:col>1</xdr:col>
      <xdr:colOff>914400</xdr:colOff>
      <xdr:row>2</xdr:row>
      <xdr:rowOff>152400</xdr:rowOff>
    </xdr:to>
    <xdr:pic>
      <xdr:nvPicPr>
        <xdr:cNvPr id="2" name="Picture 2" descr="FHLBLogo12bw">
          <a:extLst>
            <a:ext uri="{FF2B5EF4-FFF2-40B4-BE49-F238E27FC236}">
              <a16:creationId xmlns:a16="http://schemas.microsoft.com/office/drawing/2014/main" id="{9C899746-ACAB-4484-A414-2171B3DC08A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42875"/>
          <a:ext cx="114300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114300</xdr:rowOff>
    </xdr:from>
    <xdr:to>
      <xdr:col>0</xdr:col>
      <xdr:colOff>1190625</xdr:colOff>
      <xdr:row>2</xdr:row>
      <xdr:rowOff>123825</xdr:rowOff>
    </xdr:to>
    <xdr:pic>
      <xdr:nvPicPr>
        <xdr:cNvPr id="1041" name="Picture 2" descr="FHLBLogo12bw">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14300"/>
          <a:ext cx="1143000" cy="409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showZeros="0" tabSelected="1" zoomScaleNormal="100" workbookViewId="0">
      <selection activeCell="C22" sqref="C22"/>
    </sheetView>
  </sheetViews>
  <sheetFormatPr defaultRowHeight="12.75" x14ac:dyDescent="0.2"/>
  <cols>
    <col min="1" max="1" width="4.140625" style="58" customWidth="1"/>
    <col min="2" max="2" width="58.85546875" customWidth="1"/>
    <col min="3" max="3" width="29.5703125" customWidth="1"/>
    <col min="4" max="4" width="10.140625" hidden="1" customWidth="1"/>
    <col min="5" max="5" width="11.7109375" hidden="1" customWidth="1"/>
    <col min="6" max="6" width="10.42578125" customWidth="1"/>
  </cols>
  <sheetData>
    <row r="1" spans="1:28" ht="15.75" customHeight="1" x14ac:dyDescent="0.25">
      <c r="A1" s="74" t="s">
        <v>26</v>
      </c>
      <c r="B1" s="74"/>
      <c r="C1" s="74"/>
    </row>
    <row r="2" spans="1:28" ht="15.75" customHeight="1" x14ac:dyDescent="0.25">
      <c r="A2" s="75" t="s">
        <v>27</v>
      </c>
      <c r="B2" s="75"/>
      <c r="C2" s="75"/>
    </row>
    <row r="3" spans="1:28" s="5" customFormat="1" ht="13.5" customHeight="1" x14ac:dyDescent="0.3">
      <c r="A3" s="76" t="s">
        <v>16</v>
      </c>
      <c r="B3" s="76"/>
      <c r="C3" s="76"/>
      <c r="D3" s="1"/>
      <c r="E3" s="1"/>
      <c r="F3" s="2"/>
      <c r="G3" s="3"/>
      <c r="H3" s="3"/>
      <c r="I3" s="3"/>
      <c r="J3" s="4"/>
      <c r="K3" s="3"/>
      <c r="O3" s="6"/>
      <c r="P3" s="7"/>
      <c r="Q3" s="7"/>
      <c r="R3" s="8"/>
      <c r="S3" s="7"/>
      <c r="T3" s="7"/>
      <c r="U3" s="7"/>
      <c r="V3" s="7"/>
      <c r="AB3" s="9"/>
    </row>
    <row r="4" spans="1:28" x14ac:dyDescent="0.2">
      <c r="A4" s="62"/>
      <c r="B4" s="63"/>
      <c r="C4" s="63"/>
    </row>
    <row r="5" spans="1:28" s="59" customFormat="1" ht="15" customHeight="1" x14ac:dyDescent="0.2">
      <c r="A5" s="77" t="s">
        <v>28</v>
      </c>
      <c r="B5" s="77"/>
      <c r="C5" s="77"/>
    </row>
    <row r="6" spans="1:28" ht="54" customHeight="1" x14ac:dyDescent="0.2">
      <c r="A6" s="71" t="s">
        <v>32</v>
      </c>
      <c r="B6" s="84" t="s">
        <v>37</v>
      </c>
      <c r="C6" s="84"/>
      <c r="D6" s="54"/>
      <c r="E6" s="54"/>
      <c r="F6" s="54"/>
      <c r="G6" s="54"/>
      <c r="H6" s="54"/>
      <c r="I6" s="54"/>
      <c r="J6" s="54"/>
      <c r="K6" s="54"/>
      <c r="L6" s="54"/>
      <c r="M6" s="54"/>
    </row>
    <row r="7" spans="1:28" s="60" customFormat="1" ht="41.25" customHeight="1" x14ac:dyDescent="0.2">
      <c r="A7" s="64" t="s">
        <v>33</v>
      </c>
      <c r="B7" s="78" t="s">
        <v>36</v>
      </c>
      <c r="C7" s="78"/>
      <c r="D7" s="55"/>
      <c r="E7" s="55"/>
      <c r="F7" s="55"/>
      <c r="G7" s="55"/>
      <c r="H7" s="55"/>
      <c r="I7" s="55"/>
      <c r="J7" s="55"/>
      <c r="K7" s="55"/>
      <c r="L7" s="55"/>
      <c r="M7" s="55"/>
    </row>
    <row r="8" spans="1:28" ht="41.25" customHeight="1" x14ac:dyDescent="0.2">
      <c r="A8" s="64" t="s">
        <v>31</v>
      </c>
      <c r="B8" s="79" t="s">
        <v>57</v>
      </c>
      <c r="C8" s="79"/>
      <c r="D8" s="56"/>
      <c r="E8" s="56"/>
      <c r="F8" s="56"/>
      <c r="G8" s="56"/>
      <c r="H8" s="56"/>
      <c r="I8" s="56"/>
      <c r="J8" s="56"/>
      <c r="K8" s="56"/>
      <c r="L8" s="56"/>
      <c r="M8" s="56"/>
    </row>
    <row r="9" spans="1:28" ht="41.25" customHeight="1" x14ac:dyDescent="0.2">
      <c r="A9" s="64" t="s">
        <v>34</v>
      </c>
      <c r="B9" s="98" t="s">
        <v>38</v>
      </c>
      <c r="C9" s="98"/>
    </row>
    <row r="10" spans="1:28" ht="27.75" customHeight="1" x14ac:dyDescent="0.2">
      <c r="A10" s="64" t="s">
        <v>35</v>
      </c>
      <c r="B10" s="83" t="s">
        <v>39</v>
      </c>
      <c r="C10" s="83"/>
    </row>
    <row r="11" spans="1:28" ht="15" customHeight="1" x14ac:dyDescent="0.2">
      <c r="A11" s="80" t="s">
        <v>41</v>
      </c>
      <c r="B11" s="80"/>
      <c r="C11" s="80"/>
    </row>
    <row r="12" spans="1:28" s="57" customFormat="1" ht="39.75" customHeight="1" x14ac:dyDescent="0.2">
      <c r="A12" s="64" t="s">
        <v>32</v>
      </c>
      <c r="B12" s="79" t="s">
        <v>53</v>
      </c>
      <c r="C12" s="79"/>
    </row>
    <row r="13" spans="1:28" s="57" customFormat="1" ht="27.75" customHeight="1" x14ac:dyDescent="0.2">
      <c r="A13" s="64" t="s">
        <v>33</v>
      </c>
      <c r="B13" s="79" t="s">
        <v>52</v>
      </c>
      <c r="C13" s="79"/>
    </row>
    <row r="14" spans="1:28" s="60" customFormat="1" ht="15" customHeight="1" x14ac:dyDescent="0.2">
      <c r="A14" s="64" t="s">
        <v>31</v>
      </c>
      <c r="B14" s="65" t="s">
        <v>42</v>
      </c>
      <c r="C14" s="66"/>
    </row>
    <row r="15" spans="1:28" s="60" customFormat="1" ht="15" customHeight="1" x14ac:dyDescent="0.2">
      <c r="A15" s="64" t="s">
        <v>34</v>
      </c>
      <c r="B15" s="85" t="s">
        <v>40</v>
      </c>
      <c r="C15" s="85"/>
    </row>
    <row r="16" spans="1:28" s="60" customFormat="1" ht="15" customHeight="1" x14ac:dyDescent="0.2">
      <c r="A16" s="64" t="s">
        <v>35</v>
      </c>
      <c r="B16" s="85" t="s">
        <v>43</v>
      </c>
      <c r="C16" s="85"/>
    </row>
    <row r="17" spans="1:6" s="60" customFormat="1" ht="15" customHeight="1" x14ac:dyDescent="0.2">
      <c r="A17" s="64" t="s">
        <v>45</v>
      </c>
      <c r="B17" s="67" t="s">
        <v>55</v>
      </c>
      <c r="C17" s="68"/>
    </row>
    <row r="18" spans="1:6" x14ac:dyDescent="0.2">
      <c r="A18" s="64" t="s">
        <v>46</v>
      </c>
      <c r="B18" s="81" t="s">
        <v>54</v>
      </c>
      <c r="C18" s="81"/>
    </row>
    <row r="19" spans="1:6" x14ac:dyDescent="0.2">
      <c r="A19" s="64" t="s">
        <v>47</v>
      </c>
      <c r="B19" s="78" t="s">
        <v>48</v>
      </c>
      <c r="C19" s="78"/>
    </row>
    <row r="20" spans="1:6" x14ac:dyDescent="0.2">
      <c r="A20" s="64" t="s">
        <v>49</v>
      </c>
      <c r="B20" s="69" t="s">
        <v>51</v>
      </c>
      <c r="C20" s="70"/>
      <c r="F20" s="11"/>
    </row>
    <row r="21" spans="1:6" ht="65.25" customHeight="1" x14ac:dyDescent="0.2">
      <c r="A21" s="62"/>
      <c r="B21" s="86" t="s">
        <v>50</v>
      </c>
      <c r="C21" s="86"/>
      <c r="D21" s="11"/>
    </row>
    <row r="22" spans="1:6" x14ac:dyDescent="0.2">
      <c r="B22" s="37"/>
      <c r="C22" s="31"/>
    </row>
    <row r="23" spans="1:6" x14ac:dyDescent="0.2">
      <c r="B23" s="61"/>
      <c r="C23" s="31"/>
    </row>
    <row r="24" spans="1:6" ht="13.5" thickBot="1" x14ac:dyDescent="0.25">
      <c r="B24" s="32"/>
      <c r="C24" s="32"/>
    </row>
    <row r="25" spans="1:6" ht="13.5" thickBot="1" x14ac:dyDescent="0.25">
      <c r="B25" s="32"/>
      <c r="C25" s="32"/>
      <c r="D25" s="15">
        <f>C25/365</f>
        <v>0</v>
      </c>
      <c r="E25" s="16">
        <f>D25/5</f>
        <v>0</v>
      </c>
    </row>
    <row r="26" spans="1:6" ht="13.5" thickBot="1" x14ac:dyDescent="0.25">
      <c r="B26" s="32"/>
      <c r="C26" s="32"/>
      <c r="D26" s="15">
        <f>C26/365</f>
        <v>0</v>
      </c>
      <c r="E26" s="16">
        <f>D26/5</f>
        <v>0</v>
      </c>
    </row>
    <row r="27" spans="1:6" ht="13.5" thickBot="1" x14ac:dyDescent="0.25">
      <c r="B27" s="32"/>
      <c r="C27" s="38"/>
      <c r="D27" s="15"/>
      <c r="E27" s="16"/>
    </row>
    <row r="28" spans="1:6" x14ac:dyDescent="0.2">
      <c r="B28" s="24"/>
      <c r="C28" s="25"/>
      <c r="D28" s="23"/>
      <c r="E28" s="23"/>
    </row>
    <row r="29" spans="1:6" x14ac:dyDescent="0.2">
      <c r="B29" s="87"/>
      <c r="C29" s="87"/>
      <c r="D29" s="23"/>
      <c r="E29" s="23"/>
    </row>
    <row r="30" spans="1:6" x14ac:dyDescent="0.2">
      <c r="B30" s="32"/>
      <c r="C30" s="33"/>
      <c r="D30" s="23"/>
      <c r="E30" s="23"/>
    </row>
    <row r="31" spans="1:6" x14ac:dyDescent="0.2">
      <c r="B31" s="39"/>
      <c r="C31" s="33"/>
      <c r="D31" s="23"/>
      <c r="E31" s="23"/>
    </row>
    <row r="32" spans="1:6" x14ac:dyDescent="0.2">
      <c r="B32" s="39"/>
      <c r="C32" s="33"/>
      <c r="D32" s="23"/>
      <c r="E32" s="23"/>
    </row>
    <row r="33" spans="2:5" x14ac:dyDescent="0.2">
      <c r="B33" s="39"/>
      <c r="C33" s="33"/>
      <c r="D33" s="23"/>
      <c r="E33" s="23"/>
    </row>
    <row r="34" spans="2:5" x14ac:dyDescent="0.2">
      <c r="B34" s="40"/>
      <c r="C34" s="25"/>
      <c r="D34" s="23"/>
      <c r="E34" s="23"/>
    </row>
    <row r="35" spans="2:5" x14ac:dyDescent="0.2">
      <c r="B35" s="35"/>
      <c r="C35" s="35"/>
    </row>
    <row r="36" spans="2:5" x14ac:dyDescent="0.2">
      <c r="B36" s="41"/>
      <c r="C36" s="42"/>
    </row>
    <row r="37" spans="2:5" x14ac:dyDescent="0.2">
      <c r="B37" s="35"/>
      <c r="C37" s="35"/>
    </row>
    <row r="38" spans="2:5" x14ac:dyDescent="0.2">
      <c r="B38" s="82"/>
      <c r="C38" s="82"/>
    </row>
    <row r="39" spans="2:5" x14ac:dyDescent="0.2">
      <c r="B39" s="34"/>
      <c r="C39" s="30"/>
    </row>
    <row r="40" spans="2:5" x14ac:dyDescent="0.2">
      <c r="B40" s="34"/>
      <c r="C40" s="30"/>
    </row>
    <row r="41" spans="2:5" x14ac:dyDescent="0.2">
      <c r="B41" s="34"/>
      <c r="C41" s="30"/>
    </row>
    <row r="42" spans="2:5" x14ac:dyDescent="0.2">
      <c r="B42" s="34"/>
      <c r="C42" s="30"/>
    </row>
    <row r="43" spans="2:5" x14ac:dyDescent="0.2">
      <c r="B43" s="34"/>
      <c r="C43" s="30"/>
    </row>
    <row r="44" spans="2:5" x14ac:dyDescent="0.2">
      <c r="B44" s="36"/>
      <c r="C44" s="35"/>
    </row>
    <row r="45" spans="2:5" x14ac:dyDescent="0.2">
      <c r="B45" s="20"/>
      <c r="C45" s="35"/>
    </row>
    <row r="46" spans="2:5" x14ac:dyDescent="0.2">
      <c r="B46" s="35"/>
      <c r="C46" s="35"/>
    </row>
    <row r="47" spans="2:5" x14ac:dyDescent="0.2">
      <c r="B47" s="35"/>
      <c r="C47" s="35"/>
    </row>
  </sheetData>
  <sheetProtection algorithmName="SHA-512" hashValue="5zr3BJVYjSWcQ+T7BVQZFTD+ijJI+T/F3tE2m/AdHhxUMkW6PS0if1Y4iUkmFdVIVUsu2/6stlZBxhk2sobKIA==" saltValue="lRpeNo1dHyMwfPwMEoPOfQ==" spinCount="100000" sheet="1" formatCells="0" formatColumns="0" formatRows="0" selectLockedCells="1"/>
  <mergeCells count="19">
    <mergeCell ref="B38:C38"/>
    <mergeCell ref="B10:C10"/>
    <mergeCell ref="B6:C6"/>
    <mergeCell ref="B7:C7"/>
    <mergeCell ref="B9:C9"/>
    <mergeCell ref="B15:C15"/>
    <mergeCell ref="B16:C16"/>
    <mergeCell ref="B21:C21"/>
    <mergeCell ref="B29:C29"/>
    <mergeCell ref="A1:C1"/>
    <mergeCell ref="A2:C2"/>
    <mergeCell ref="A3:C3"/>
    <mergeCell ref="A5:C5"/>
    <mergeCell ref="B19:C19"/>
    <mergeCell ref="B8:C8"/>
    <mergeCell ref="A11:C11"/>
    <mergeCell ref="B12:C12"/>
    <mergeCell ref="B18:C18"/>
    <mergeCell ref="B13:C13"/>
  </mergeCells>
  <conditionalFormatting sqref="C26">
    <cfRule type="cellIs" dxfId="3" priority="1" stopIfTrue="1" operator="equal">
      <formula>1825</formula>
    </cfRule>
  </conditionalFormatting>
  <conditionalFormatting sqref="C27:C28 C30:C34">
    <cfRule type="expression" dxfId="2" priority="2" stopIfTrue="1">
      <formula>ISERROR(C27)</formula>
    </cfRule>
  </conditionalFormatting>
  <printOptions horizontalCentered="1"/>
  <pageMargins left="0.75" right="0.75" top="1" bottom="1" header="0.25" footer="0.5"/>
  <pageSetup scale="98" orientation="portrait" errors="blank" r:id="rId1"/>
  <headerFooter alignWithMargins="0"/>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showZeros="0" zoomScaleNormal="100" workbookViewId="0">
      <selection activeCell="B5" sqref="B5"/>
    </sheetView>
  </sheetViews>
  <sheetFormatPr defaultRowHeight="12.75" x14ac:dyDescent="0.2"/>
  <cols>
    <col min="1" max="1" width="57.28515625" customWidth="1"/>
    <col min="2" max="2" width="32.42578125" customWidth="1"/>
    <col min="3" max="3" width="10.140625" hidden="1" customWidth="1"/>
    <col min="4" max="4" width="22.7109375" hidden="1" customWidth="1"/>
    <col min="5" max="5" width="10.42578125" customWidth="1"/>
    <col min="9" max="9" width="9.140625" hidden="1" customWidth="1"/>
  </cols>
  <sheetData>
    <row r="1" spans="1:27" ht="15.75" customHeight="1" x14ac:dyDescent="0.25">
      <c r="A1" s="89" t="s">
        <v>26</v>
      </c>
      <c r="B1" s="89"/>
    </row>
    <row r="2" spans="1:27" ht="15.75" customHeight="1" x14ac:dyDescent="0.25">
      <c r="A2" s="88" t="s">
        <v>25</v>
      </c>
      <c r="B2" s="88"/>
    </row>
    <row r="3" spans="1:27" s="5" customFormat="1" ht="13.5" customHeight="1" x14ac:dyDescent="0.3">
      <c r="A3" s="76" t="str">
        <f>'Workbook Instructions and Notes'!A3</f>
        <v xml:space="preserve">                Version 1.4 Updated 4/23/18</v>
      </c>
      <c r="B3" s="76"/>
      <c r="C3" s="1"/>
      <c r="D3" s="2"/>
      <c r="E3" s="2"/>
      <c r="F3" s="3"/>
      <c r="G3" s="3"/>
      <c r="H3" s="3"/>
      <c r="I3" s="4"/>
      <c r="J3" s="3"/>
      <c r="N3" s="6"/>
      <c r="O3" s="7"/>
      <c r="P3" s="7"/>
      <c r="Q3" s="8"/>
      <c r="R3" s="7"/>
      <c r="S3" s="7"/>
      <c r="T3" s="7"/>
      <c r="U3" s="7"/>
      <c r="AA3" s="9"/>
    </row>
    <row r="4" spans="1:27" x14ac:dyDescent="0.2">
      <c r="I4" s="43" t="s">
        <v>29</v>
      </c>
    </row>
    <row r="5" spans="1:27" x14ac:dyDescent="0.2">
      <c r="A5" s="22" t="s">
        <v>44</v>
      </c>
      <c r="B5" s="51"/>
      <c r="I5" s="43" t="s">
        <v>30</v>
      </c>
    </row>
    <row r="6" spans="1:27" x14ac:dyDescent="0.2">
      <c r="A6" s="10" t="str">
        <f>IF(B5="WISH/IDEA", "Member Name", "Project Name")</f>
        <v>Project Name</v>
      </c>
      <c r="B6" s="53"/>
    </row>
    <row r="7" spans="1:27" x14ac:dyDescent="0.2">
      <c r="A7" s="10" t="str">
        <f>IF(B5="WISH/IDEA", "Reservation #", "Project Number")</f>
        <v>Project Number</v>
      </c>
      <c r="B7" s="53"/>
      <c r="I7" s="43" t="s">
        <v>56</v>
      </c>
    </row>
    <row r="8" spans="1:27" x14ac:dyDescent="0.2">
      <c r="I8" s="43" t="s">
        <v>0</v>
      </c>
    </row>
    <row r="9" spans="1:27" x14ac:dyDescent="0.2">
      <c r="A9" s="22" t="s">
        <v>24</v>
      </c>
      <c r="B9" s="52"/>
    </row>
    <row r="11" spans="1:27" x14ac:dyDescent="0.2">
      <c r="A11" s="94" t="s">
        <v>1</v>
      </c>
      <c r="B11" s="95"/>
    </row>
    <row r="12" spans="1:27" x14ac:dyDescent="0.2">
      <c r="A12" s="10" t="s">
        <v>2</v>
      </c>
      <c r="B12" s="53"/>
    </row>
    <row r="13" spans="1:27" x14ac:dyDescent="0.2">
      <c r="A13" s="10" t="s">
        <v>3</v>
      </c>
      <c r="B13" s="53"/>
    </row>
    <row r="14" spans="1:27" x14ac:dyDescent="0.2">
      <c r="A14" s="10" t="s">
        <v>4</v>
      </c>
      <c r="B14" s="53"/>
    </row>
    <row r="15" spans="1:27" x14ac:dyDescent="0.2">
      <c r="A15" s="11"/>
      <c r="B15" s="12"/>
      <c r="E15" s="11"/>
    </row>
    <row r="16" spans="1:27" x14ac:dyDescent="0.2">
      <c r="A16" s="90" t="s">
        <v>5</v>
      </c>
      <c r="B16" s="91"/>
      <c r="C16" s="11"/>
    </row>
    <row r="17" spans="1:4" x14ac:dyDescent="0.2">
      <c r="A17" s="21" t="s">
        <v>15</v>
      </c>
      <c r="B17" s="73"/>
    </row>
    <row r="18" spans="1:4" x14ac:dyDescent="0.2">
      <c r="A18" s="13" t="s">
        <v>6</v>
      </c>
      <c r="B18" s="45"/>
    </row>
    <row r="19" spans="1:4" ht="13.5" thickBot="1" x14ac:dyDescent="0.25">
      <c r="A19" s="14" t="s">
        <v>7</v>
      </c>
      <c r="B19" s="72"/>
      <c r="D19" s="11"/>
    </row>
    <row r="20" spans="1:4" ht="13.5" thickBot="1" x14ac:dyDescent="0.25">
      <c r="A20" s="14" t="s">
        <v>8</v>
      </c>
      <c r="B20" s="46">
        <f>B19-B18</f>
        <v>0</v>
      </c>
      <c r="C20" s="44">
        <f>B20/365</f>
        <v>0</v>
      </c>
      <c r="D20" s="35">
        <f>C20/5</f>
        <v>0</v>
      </c>
    </row>
    <row r="21" spans="1:4" ht="13.5" thickBot="1" x14ac:dyDescent="0.25">
      <c r="A21" s="14" t="s">
        <v>9</v>
      </c>
      <c r="B21" s="46" t="str">
        <f>IF(IF(((365*5)-B20)&lt;0,0,((365*5)-B20))=1825,"",IF(((365*5)-B20)&lt;0,0,((365*5)-B20)))</f>
        <v/>
      </c>
      <c r="C21" s="44" t="e">
        <f>B21/365</f>
        <v>#VALUE!</v>
      </c>
      <c r="D21" s="35" t="e">
        <f>C21/5</f>
        <v>#VALUE!</v>
      </c>
    </row>
    <row r="22" spans="1:4" ht="13.5" thickBot="1" x14ac:dyDescent="0.25">
      <c r="A22" s="27" t="s">
        <v>17</v>
      </c>
      <c r="B22" s="49">
        <f>IF(B17=0,0,D21*B17)</f>
        <v>0</v>
      </c>
      <c r="C22" s="44"/>
      <c r="D22" s="35"/>
    </row>
    <row r="23" spans="1:4" x14ac:dyDescent="0.2">
      <c r="A23" s="24"/>
      <c r="B23" s="25"/>
      <c r="C23" s="23"/>
      <c r="D23" s="35"/>
    </row>
    <row r="24" spans="1:4" x14ac:dyDescent="0.2">
      <c r="A24" s="96" t="s">
        <v>18</v>
      </c>
      <c r="B24" s="97"/>
      <c r="C24" s="23"/>
      <c r="D24" s="35"/>
    </row>
    <row r="25" spans="1:4" x14ac:dyDescent="0.2">
      <c r="A25" s="13" t="str">
        <f>IF(B9="Refinance without Subordination", "New Refinanced Mortgage", "Sales Price")</f>
        <v>Sales Price</v>
      </c>
      <c r="B25" s="48"/>
      <c r="C25" s="23"/>
      <c r="D25" s="35"/>
    </row>
    <row r="26" spans="1:4" x14ac:dyDescent="0.2">
      <c r="A26" s="28" t="str">
        <f>IF(B9="Refinance without Subordination", "Less Paid Closing Costs", "Less Seller Paid Closing Costs
")</f>
        <v xml:space="preserve">Less Seller Paid Closing Costs
</v>
      </c>
      <c r="B26" s="48"/>
      <c r="C26" s="23"/>
      <c r="D26" s="35"/>
    </row>
    <row r="27" spans="1:4" x14ac:dyDescent="0.2">
      <c r="A27" s="28" t="s">
        <v>19</v>
      </c>
      <c r="B27" s="48"/>
      <c r="C27" s="23"/>
      <c r="D27" s="35"/>
    </row>
    <row r="28" spans="1:4" x14ac:dyDescent="0.2">
      <c r="A28" s="28" t="s">
        <v>20</v>
      </c>
      <c r="B28" s="48"/>
      <c r="C28" s="23"/>
      <c r="D28" s="35"/>
    </row>
    <row r="29" spans="1:4" x14ac:dyDescent="0.2">
      <c r="A29" s="26" t="s">
        <v>21</v>
      </c>
      <c r="B29" s="47">
        <f>IF(B25-B26-B27-B28&gt;0,B25-B26-B27-B28,0)</f>
        <v>0</v>
      </c>
      <c r="C29" s="23"/>
      <c r="D29" s="35"/>
    </row>
    <row r="31" spans="1:4" x14ac:dyDescent="0.2">
      <c r="A31" s="29" t="s">
        <v>23</v>
      </c>
      <c r="B31" s="50">
        <f>IF(B22=0,0,IF(B22&lt;B29,B22,B29))</f>
        <v>0</v>
      </c>
    </row>
    <row r="34" spans="1:2" x14ac:dyDescent="0.2">
      <c r="A34" s="92" t="s">
        <v>22</v>
      </c>
      <c r="B34" s="93"/>
    </row>
    <row r="35" spans="1:2" x14ac:dyDescent="0.2">
      <c r="A35" s="10" t="s">
        <v>10</v>
      </c>
      <c r="B35" s="53"/>
    </row>
    <row r="36" spans="1:2" x14ac:dyDescent="0.2">
      <c r="A36" s="17" t="s">
        <v>11</v>
      </c>
      <c r="B36" s="53"/>
    </row>
    <row r="37" spans="1:2" x14ac:dyDescent="0.2">
      <c r="A37" s="10" t="s">
        <v>12</v>
      </c>
      <c r="B37" s="53"/>
    </row>
    <row r="38" spans="1:2" x14ac:dyDescent="0.2">
      <c r="A38" s="18" t="s">
        <v>13</v>
      </c>
      <c r="B38" s="53"/>
    </row>
    <row r="39" spans="1:2" x14ac:dyDescent="0.2">
      <c r="A39" s="10" t="s">
        <v>14</v>
      </c>
      <c r="B39" s="53"/>
    </row>
    <row r="40" spans="1:2" x14ac:dyDescent="0.2">
      <c r="A40" s="19"/>
    </row>
    <row r="41" spans="1:2" x14ac:dyDescent="0.2">
      <c r="A41" s="20"/>
    </row>
  </sheetData>
  <sheetProtection algorithmName="SHA-512" hashValue="TTujSibM8w2VL78X6MdAQ70sySyjDGunzdybHHYauU2BAN3SrwCalZD7byFlVhLnqoWYfmajAAbtYTIJfnMgQQ==" saltValue="JEZOh9Bv483m5TrpAtC/sw==" spinCount="100000" sheet="1" formatCells="0" formatColumns="0" formatRows="0" selectLockedCells="1"/>
  <mergeCells count="7">
    <mergeCell ref="A3:B3"/>
    <mergeCell ref="A2:B2"/>
    <mergeCell ref="A1:B1"/>
    <mergeCell ref="A16:B16"/>
    <mergeCell ref="A34:B34"/>
    <mergeCell ref="A11:B11"/>
    <mergeCell ref="A24:B24"/>
  </mergeCells>
  <phoneticPr fontId="2" type="noConversion"/>
  <conditionalFormatting sqref="B21">
    <cfRule type="cellIs" dxfId="1" priority="1" stopIfTrue="1" operator="equal">
      <formula>1825</formula>
    </cfRule>
  </conditionalFormatting>
  <conditionalFormatting sqref="B22:B23 B25:B29">
    <cfRule type="expression" dxfId="0" priority="2" stopIfTrue="1">
      <formula>ISERROR(B22)</formula>
    </cfRule>
  </conditionalFormatting>
  <dataValidations count="2">
    <dataValidation type="list" showInputMessage="1" showErrorMessage="1" error="Please select &quot;Resale without Assumption&quot; or &quot;Refinance without Resubordination&quot;." prompt="Please select from one of the options." sqref="B9">
      <formula1>$I$6:$I$8</formula1>
    </dataValidation>
    <dataValidation type="list" showInputMessage="1" showErrorMessage="1" errorTitle="Please select an option." error="Please select &quot;WISH/&quot;IDEA&quot; or &quot;AHP Competitive&quot;." prompt="Please select from one of the options." sqref="B5">
      <formula1>$I$3:$I$5</formula1>
    </dataValidation>
  </dataValidations>
  <printOptions horizontalCentered="1"/>
  <pageMargins left="0.75" right="0.75" top="1" bottom="1" header="0.25" footer="0.5"/>
  <pageSetup orientation="portrait" errors="blank"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0E1C7B2D642A4BB0D0A662C8AF4343" ma:contentTypeVersion="0" ma:contentTypeDescription="Create a new document." ma:contentTypeScope="" ma:versionID="9e8c85543f23e9cdf0195d17a7fb55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914BCB-8646-4047-8598-426207EC41BF}">
  <ds:schemaRefs>
    <ds:schemaRef ds:uri="http://schemas.microsoft.com/sharepoint/v3/contenttype/forms"/>
  </ds:schemaRefs>
</ds:datastoreItem>
</file>

<file path=customXml/itemProps2.xml><?xml version="1.0" encoding="utf-8"?>
<ds:datastoreItem xmlns:ds="http://schemas.openxmlformats.org/officeDocument/2006/customXml" ds:itemID="{5FD34074-2BFD-4C8A-838E-C24AA0394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FDC17DA-7B0B-4485-8819-DB219D769A4E}">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Workbook Instructions and Notes</vt:lpstr>
      <vt:lpstr>Subsidy Repayment Calculator</vt:lpstr>
      <vt:lpstr>'Workbook Instructions and 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Notice of Resale or Refinance with Subsidy Repayment Workbook</dc:title>
  <dc:creator>Ung, Kirby</dc:creator>
  <cp:lastModifiedBy>Ung, Kirby</cp:lastModifiedBy>
  <cp:lastPrinted>2018-04-25T16:49:22Z</cp:lastPrinted>
  <dcterms:created xsi:type="dcterms:W3CDTF">2018-04-23T17:48:05Z</dcterms:created>
  <dcterms:modified xsi:type="dcterms:W3CDTF">2018-04-25T16:50:48Z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0x010100000E1C7B2D642A4BB0D0A662C8AF4343</vt:lpwstr>
  </property>
</Properties>
</file>